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educba.com" sheetId="5" r:id="rId1"/>
    <sheet name="Example #1" sheetId="1" r:id="rId2"/>
    <sheet name="Example #2" sheetId="2" r:id="rId3"/>
    <sheet name="Example #3" sheetId="3" r:id="rId4"/>
    <sheet name="Example #4" sheetId="4" r:id="rId5"/>
  </sheets>
  <calcPr calcId="144525"/>
</workbook>
</file>

<file path=xl/calcChain.xml><?xml version="1.0" encoding="utf-8"?>
<calcChain xmlns="http://schemas.openxmlformats.org/spreadsheetml/2006/main">
  <c r="B12" i="2" l="1"/>
  <c r="B17" i="2" l="1"/>
  <c r="B13" i="1"/>
  <c r="B14" i="4" l="1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B43" i="4"/>
  <c r="C43" i="4"/>
  <c r="D43" i="4"/>
  <c r="B44" i="4"/>
  <c r="C44" i="4"/>
  <c r="D44" i="4"/>
  <c r="B45" i="4"/>
  <c r="C45" i="4"/>
  <c r="D45" i="4"/>
  <c r="B46" i="4"/>
  <c r="C46" i="4"/>
  <c r="D46" i="4"/>
  <c r="B47" i="4"/>
  <c r="C47" i="4"/>
  <c r="D47" i="4"/>
  <c r="B48" i="4"/>
  <c r="C48" i="4"/>
  <c r="D48" i="4"/>
  <c r="B49" i="4"/>
  <c r="C49" i="4"/>
  <c r="D49" i="4"/>
  <c r="B50" i="4"/>
  <c r="C50" i="4"/>
  <c r="D50" i="4"/>
  <c r="B51" i="4"/>
  <c r="C51" i="4"/>
  <c r="D51" i="4"/>
  <c r="B52" i="4"/>
  <c r="C52" i="4"/>
  <c r="D52" i="4"/>
  <c r="B53" i="4"/>
  <c r="C53" i="4"/>
  <c r="D53" i="4"/>
  <c r="B54" i="4"/>
  <c r="C54" i="4"/>
  <c r="D54" i="4"/>
  <c r="B55" i="4"/>
  <c r="C55" i="4"/>
  <c r="D55" i="4"/>
  <c r="B56" i="4"/>
  <c r="C56" i="4"/>
  <c r="D56" i="4"/>
  <c r="B57" i="4"/>
  <c r="C57" i="4"/>
  <c r="D57" i="4"/>
  <c r="B58" i="4"/>
  <c r="C58" i="4"/>
  <c r="D58" i="4"/>
  <c r="B59" i="4"/>
  <c r="C59" i="4"/>
  <c r="D59" i="4"/>
  <c r="B60" i="4"/>
  <c r="C60" i="4"/>
  <c r="D60" i="4"/>
  <c r="B61" i="4"/>
  <c r="C61" i="4"/>
  <c r="D61" i="4"/>
  <c r="B62" i="4"/>
  <c r="C62" i="4"/>
  <c r="D62" i="4"/>
  <c r="B63" i="4"/>
  <c r="C63" i="4"/>
  <c r="D63" i="4"/>
  <c r="B64" i="4"/>
  <c r="C64" i="4"/>
  <c r="D64" i="4"/>
  <c r="B65" i="4"/>
  <c r="C65" i="4"/>
  <c r="D65" i="4"/>
  <c r="B66" i="4"/>
  <c r="C66" i="4"/>
  <c r="D66" i="4"/>
  <c r="B67" i="4"/>
  <c r="C67" i="4"/>
  <c r="D67" i="4"/>
  <c r="B68" i="4"/>
  <c r="C68" i="4"/>
  <c r="D68" i="4"/>
  <c r="B69" i="4"/>
  <c r="C69" i="4"/>
  <c r="D69" i="4"/>
  <c r="B70" i="4"/>
  <c r="C70" i="4"/>
  <c r="D70" i="4"/>
  <c r="B71" i="4"/>
  <c r="C71" i="4"/>
  <c r="D71" i="4"/>
  <c r="B72" i="4"/>
  <c r="C72" i="4"/>
  <c r="D72" i="4"/>
  <c r="D13" i="4"/>
  <c r="B76" i="4" s="1"/>
  <c r="C13" i="4"/>
  <c r="E13" i="4" s="1"/>
  <c r="B13" i="4"/>
  <c r="B81" i="4" l="1"/>
  <c r="E14" i="4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B12" i="3"/>
  <c r="B17" i="3" l="1"/>
  <c r="B22" i="3" l="1"/>
</calcChain>
</file>

<file path=xl/sharedStrings.xml><?xml version="1.0" encoding="utf-8"?>
<sst xmlns="http://schemas.openxmlformats.org/spreadsheetml/2006/main" count="60" uniqueCount="39">
  <si>
    <t xml:space="preserve">Tax Rate </t>
  </si>
  <si>
    <t>Loan Amount</t>
  </si>
  <si>
    <t>Rate of Interest</t>
  </si>
  <si>
    <t>Interest Expenses</t>
  </si>
  <si>
    <t>Cost of Debt</t>
  </si>
  <si>
    <t>Month</t>
  </si>
  <si>
    <t>EMI</t>
  </si>
  <si>
    <t xml:space="preserve">Principle </t>
  </si>
  <si>
    <t>Interest</t>
  </si>
  <si>
    <t>Balance</t>
  </si>
  <si>
    <t>Tenure(In years)</t>
  </si>
  <si>
    <t>Amort Schedule:-</t>
  </si>
  <si>
    <t xml:space="preserve">A company named Viz Pvt. Ltd took loan of $200,000 from a Bank at rate of interest </t>
  </si>
  <si>
    <t>of 8% to issue company bond of $200,000. Based on the loan amount and rate of interest,</t>
  </si>
  <si>
    <t>interest expense will be $16,000 and the tax rate is 30%.</t>
  </si>
  <si>
    <t>Cost of Debt is calculated Using below formula</t>
  </si>
  <si>
    <t>Cost of Debt = Interest Expense (1- Tax Rate)</t>
  </si>
  <si>
    <t>Suppose a company named Arts Pvt. Ltd has taken a loan from a bank of $10 million</t>
  </si>
  <si>
    <t>for business expansion at a rate of interest of 8%, and tax rate is 20%.</t>
  </si>
  <si>
    <t>Now we will calculate the cost of debt.</t>
  </si>
  <si>
    <t>Interest Expense is calculated using below formula</t>
  </si>
  <si>
    <t>Interest Expense = Loan Amount * Rate of Interest</t>
  </si>
  <si>
    <t xml:space="preserve">Suppose a company named AIM Marketing has taken a loan for business expansion of </t>
  </si>
  <si>
    <t>$500,000 at the rate of interest of 8%, tax rate applicable was 30%, here we have to</t>
  </si>
  <si>
    <t>calculate after tax cost of debt.</t>
  </si>
  <si>
    <t>Interest Expense = Loan Amount * Rate of interest</t>
  </si>
  <si>
    <t>After Tax Cost of Debt is calculated Using below formula</t>
  </si>
  <si>
    <t>After Tax Cost of Debt = Cost of Debt * (1 - Tax Rate)</t>
  </si>
  <si>
    <t>After Tax Cost of Debt</t>
  </si>
  <si>
    <t>A company named S&amp;M Pvt. Ltd has taken loan of $50,000 from a financial institute for</t>
  </si>
  <si>
    <t>5 years at a rate of interest of 8%, tax rate applicable is 30%. Now, we will see</t>
  </si>
  <si>
    <t>amortization to calculate cost of debt.</t>
  </si>
  <si>
    <t>Interest Expenses is calculated as:</t>
  </si>
  <si>
    <t>Cost of Debt is calculated using formula</t>
  </si>
  <si>
    <t>Visit:</t>
  </si>
  <si>
    <t>www.educba.com</t>
  </si>
  <si>
    <t>Email:</t>
  </si>
  <si>
    <t>info@educba.com</t>
  </si>
  <si>
    <t>Cost of Debt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</si>
</sst>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3" fontId="0" fillId="0" borderId="1" xfId="0" applyNumberFormat="1" applyBorder="1" applyAlignment="1">
      <alignment horizontal="center"/>
    </xf>
    <xf numFmtId="0" fontId="0" fillId="0" borderId="1" xfId="0" applyBorder="1"/>
    <xf numFmtId="6" fontId="0" fillId="0" borderId="1" xfId="0" applyNumberFormat="1" applyBorder="1"/>
    <xf numFmtId="9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6" fontId="0" fillId="0" borderId="0" xfId="0" applyNumberFormat="1" applyBorder="1"/>
    <xf numFmtId="0" fontId="2" fillId="2" borderId="1" xfId="0" applyFont="1" applyFill="1" applyBorder="1"/>
    <xf numFmtId="6" fontId="2" fillId="0" borderId="1" xfId="0" applyNumberFormat="1" applyFont="1" applyFill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169" fontId="2" fillId="0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" x14ac:dyDescent="0.25"/>
  <cols>
    <col min="1" max="1" width="8.5703125" style="23" customWidth="1"/>
    <col min="2" max="16384" width="9.140625" style="23"/>
  </cols>
  <sheetData>
    <row r="1" spans="1:3" ht="28.5" x14ac:dyDescent="0.45">
      <c r="A1" s="22" t="s">
        <v>38</v>
      </c>
    </row>
    <row r="3" spans="1:3" ht="18.75" x14ac:dyDescent="0.3">
      <c r="A3" s="24" t="s">
        <v>34</v>
      </c>
      <c r="B3" s="25" t="s">
        <v>35</v>
      </c>
      <c r="C3" s="26"/>
    </row>
    <row r="4" spans="1:3" ht="18.75" x14ac:dyDescent="0.3">
      <c r="A4" s="27" t="s">
        <v>36</v>
      </c>
      <c r="B4" s="28" t="s">
        <v>37</v>
      </c>
      <c r="C4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zoomScale="115" zoomScaleNormal="115" workbookViewId="0">
      <selection activeCell="A13" sqref="A13"/>
    </sheetView>
  </sheetViews>
  <sheetFormatPr defaultRowHeight="15" x14ac:dyDescent="0.25"/>
  <cols>
    <col min="1" max="1" width="19.7109375" customWidth="1"/>
    <col min="2" max="2" width="10.85546875" bestFit="1" customWidth="1"/>
  </cols>
  <sheetData>
    <row r="1" spans="1:2" x14ac:dyDescent="0.25">
      <c r="A1" s="8" t="s">
        <v>12</v>
      </c>
    </row>
    <row r="2" spans="1:2" x14ac:dyDescent="0.25">
      <c r="A2" s="8" t="s">
        <v>13</v>
      </c>
    </row>
    <row r="3" spans="1:2" x14ac:dyDescent="0.25">
      <c r="A3" s="8" t="s">
        <v>14</v>
      </c>
    </row>
    <row r="5" spans="1:2" x14ac:dyDescent="0.25">
      <c r="A5" s="6" t="s">
        <v>0</v>
      </c>
      <c r="B5" s="4">
        <v>0.3</v>
      </c>
    </row>
    <row r="6" spans="1:2" x14ac:dyDescent="0.25">
      <c r="A6" s="6" t="s">
        <v>1</v>
      </c>
      <c r="B6" s="5">
        <v>200000</v>
      </c>
    </row>
    <row r="7" spans="1:2" x14ac:dyDescent="0.25">
      <c r="A7" s="6" t="s">
        <v>2</v>
      </c>
      <c r="B7" s="4">
        <v>0.08</v>
      </c>
    </row>
    <row r="8" spans="1:2" x14ac:dyDescent="0.25">
      <c r="A8" s="2" t="s">
        <v>3</v>
      </c>
      <c r="B8" s="3">
        <v>16000</v>
      </c>
    </row>
    <row r="9" spans="1:2" x14ac:dyDescent="0.25">
      <c r="A9" s="9"/>
      <c r="B9" s="10"/>
    </row>
    <row r="10" spans="1:2" x14ac:dyDescent="0.25">
      <c r="A10" t="s">
        <v>15</v>
      </c>
      <c r="B10" s="10"/>
    </row>
    <row r="11" spans="1:2" x14ac:dyDescent="0.25">
      <c r="A11" s="8" t="s">
        <v>16</v>
      </c>
      <c r="B11" s="10"/>
    </row>
    <row r="12" spans="1:2" x14ac:dyDescent="0.25">
      <c r="B12" s="10"/>
    </row>
    <row r="13" spans="1:2" x14ac:dyDescent="0.25">
      <c r="A13" s="11" t="s">
        <v>4</v>
      </c>
      <c r="B13" s="12">
        <f>(1-B5)*B8</f>
        <v>11200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zoomScale="115" zoomScaleNormal="115" workbookViewId="0">
      <selection activeCell="A17" sqref="A17"/>
    </sheetView>
  </sheetViews>
  <sheetFormatPr defaultRowHeight="15" x14ac:dyDescent="0.25"/>
  <cols>
    <col min="1" max="1" width="24.5703125" customWidth="1"/>
    <col min="2" max="2" width="12.85546875" bestFit="1" customWidth="1"/>
  </cols>
  <sheetData>
    <row r="1" spans="1:2" x14ac:dyDescent="0.25">
      <c r="A1" s="8" t="s">
        <v>17</v>
      </c>
    </row>
    <row r="2" spans="1:2" x14ac:dyDescent="0.25">
      <c r="A2" s="8" t="s">
        <v>18</v>
      </c>
    </row>
    <row r="3" spans="1:2" x14ac:dyDescent="0.25">
      <c r="A3" s="8" t="s">
        <v>19</v>
      </c>
    </row>
    <row r="5" spans="1:2" x14ac:dyDescent="0.25">
      <c r="A5" s="6" t="s">
        <v>0</v>
      </c>
      <c r="B5" s="4">
        <v>0.2</v>
      </c>
    </row>
    <row r="6" spans="1:2" x14ac:dyDescent="0.25">
      <c r="A6" s="6" t="s">
        <v>1</v>
      </c>
      <c r="B6" s="5">
        <v>10000000</v>
      </c>
    </row>
    <row r="7" spans="1:2" x14ac:dyDescent="0.25">
      <c r="A7" s="6" t="s">
        <v>2</v>
      </c>
      <c r="B7" s="4">
        <v>0.08</v>
      </c>
    </row>
    <row r="8" spans="1:2" x14ac:dyDescent="0.25">
      <c r="A8" s="14"/>
      <c r="B8" s="15"/>
    </row>
    <row r="9" spans="1:2" x14ac:dyDescent="0.25">
      <c r="A9" t="s">
        <v>20</v>
      </c>
      <c r="B9" s="15"/>
    </row>
    <row r="10" spans="1:2" x14ac:dyDescent="0.25">
      <c r="A10" s="8" t="s">
        <v>21</v>
      </c>
      <c r="B10" s="15"/>
    </row>
    <row r="11" spans="1:2" x14ac:dyDescent="0.25">
      <c r="A11" s="8"/>
      <c r="B11" s="15"/>
    </row>
    <row r="12" spans="1:2" x14ac:dyDescent="0.25">
      <c r="A12" s="11" t="s">
        <v>3</v>
      </c>
      <c r="B12" s="13">
        <f>B6*B7</f>
        <v>800000</v>
      </c>
    </row>
    <row r="13" spans="1:2" x14ac:dyDescent="0.25">
      <c r="A13" s="16"/>
      <c r="B13" s="16"/>
    </row>
    <row r="14" spans="1:2" x14ac:dyDescent="0.25">
      <c r="A14" t="s">
        <v>15</v>
      </c>
      <c r="B14" s="16"/>
    </row>
    <row r="15" spans="1:2" x14ac:dyDescent="0.25">
      <c r="A15" s="8" t="s">
        <v>16</v>
      </c>
      <c r="B15" s="16"/>
    </row>
    <row r="16" spans="1:2" x14ac:dyDescent="0.25">
      <c r="B16" s="16"/>
    </row>
    <row r="17" spans="1:2" x14ac:dyDescent="0.25">
      <c r="A17" s="11" t="s">
        <v>4</v>
      </c>
      <c r="B17" s="12">
        <f>B12*(1-B5)</f>
        <v>640000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zoomScale="115" zoomScaleNormal="115" workbookViewId="0">
      <selection activeCell="A17" sqref="A17"/>
    </sheetView>
  </sheetViews>
  <sheetFormatPr defaultRowHeight="15" x14ac:dyDescent="0.25"/>
  <cols>
    <col min="1" max="1" width="28.140625" customWidth="1"/>
    <col min="2" max="2" width="12.42578125" bestFit="1" customWidth="1"/>
  </cols>
  <sheetData>
    <row r="1" spans="1:2" x14ac:dyDescent="0.25">
      <c r="A1" s="8" t="s">
        <v>22</v>
      </c>
    </row>
    <row r="2" spans="1:2" x14ac:dyDescent="0.25">
      <c r="A2" s="8" t="s">
        <v>23</v>
      </c>
    </row>
    <row r="3" spans="1:2" x14ac:dyDescent="0.25">
      <c r="A3" s="8" t="s">
        <v>24</v>
      </c>
    </row>
    <row r="5" spans="1:2" x14ac:dyDescent="0.25">
      <c r="A5" s="6" t="s">
        <v>0</v>
      </c>
      <c r="B5" s="4">
        <v>0.3</v>
      </c>
    </row>
    <row r="6" spans="1:2" x14ac:dyDescent="0.25">
      <c r="A6" s="6" t="s">
        <v>1</v>
      </c>
      <c r="B6" s="5">
        <v>500000</v>
      </c>
    </row>
    <row r="7" spans="1:2" x14ac:dyDescent="0.25">
      <c r="A7" s="6" t="s">
        <v>2</v>
      </c>
      <c r="B7" s="4">
        <v>0.08</v>
      </c>
    </row>
    <row r="8" spans="1:2" x14ac:dyDescent="0.25">
      <c r="A8" s="14"/>
      <c r="B8" s="15"/>
    </row>
    <row r="9" spans="1:2" x14ac:dyDescent="0.25">
      <c r="A9" t="s">
        <v>20</v>
      </c>
      <c r="B9" s="15"/>
    </row>
    <row r="10" spans="1:2" x14ac:dyDescent="0.25">
      <c r="A10" s="8" t="s">
        <v>25</v>
      </c>
    </row>
    <row r="11" spans="1:2" x14ac:dyDescent="0.25">
      <c r="A11" s="8"/>
    </row>
    <row r="12" spans="1:2" x14ac:dyDescent="0.25">
      <c r="A12" s="11" t="s">
        <v>3</v>
      </c>
      <c r="B12" s="13">
        <f>B6*B7</f>
        <v>40000</v>
      </c>
    </row>
    <row r="13" spans="1:2" x14ac:dyDescent="0.25">
      <c r="A13" s="16"/>
      <c r="B13" s="16"/>
    </row>
    <row r="14" spans="1:2" x14ac:dyDescent="0.25">
      <c r="A14" t="s">
        <v>15</v>
      </c>
      <c r="B14" s="16"/>
    </row>
    <row r="15" spans="1:2" x14ac:dyDescent="0.25">
      <c r="A15" s="8" t="s">
        <v>16</v>
      </c>
      <c r="B15" s="16"/>
    </row>
    <row r="16" spans="1:2" x14ac:dyDescent="0.25">
      <c r="A16" s="8"/>
      <c r="B16" s="16"/>
    </row>
    <row r="17" spans="1:2" x14ac:dyDescent="0.25">
      <c r="A17" s="11" t="s">
        <v>4</v>
      </c>
      <c r="B17" s="13">
        <f>B12*(1-B5)</f>
        <v>28000</v>
      </c>
    </row>
    <row r="18" spans="1:2" x14ac:dyDescent="0.25">
      <c r="A18" s="16"/>
      <c r="B18" s="16"/>
    </row>
    <row r="19" spans="1:2" x14ac:dyDescent="0.25">
      <c r="A19" t="s">
        <v>26</v>
      </c>
      <c r="B19" s="16"/>
    </row>
    <row r="20" spans="1:2" x14ac:dyDescent="0.25">
      <c r="A20" s="8" t="s">
        <v>27</v>
      </c>
      <c r="B20" s="16"/>
    </row>
    <row r="21" spans="1:2" x14ac:dyDescent="0.25">
      <c r="A21" s="8"/>
      <c r="B21" s="16"/>
    </row>
    <row r="22" spans="1:2" x14ac:dyDescent="0.25">
      <c r="A22" s="11" t="s">
        <v>28</v>
      </c>
      <c r="B22" s="17">
        <f>B17*(1-B5)</f>
        <v>19600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zoomScale="115" zoomScaleNormal="115" workbookViewId="0">
      <selection activeCell="A81" sqref="A81"/>
    </sheetView>
  </sheetViews>
  <sheetFormatPr defaultRowHeight="15" x14ac:dyDescent="0.25"/>
  <cols>
    <col min="1" max="1" width="24.28515625" customWidth="1"/>
    <col min="2" max="2" width="15" customWidth="1"/>
    <col min="3" max="3" width="9.28515625" bestFit="1" customWidth="1"/>
    <col min="4" max="4" width="8.28515625" bestFit="1" customWidth="1"/>
    <col min="5" max="5" width="8" bestFit="1" customWidth="1"/>
  </cols>
  <sheetData>
    <row r="1" spans="1:5" x14ac:dyDescent="0.25">
      <c r="A1" s="8" t="s">
        <v>29</v>
      </c>
    </row>
    <row r="2" spans="1:5" x14ac:dyDescent="0.25">
      <c r="A2" s="8" t="s">
        <v>30</v>
      </c>
    </row>
    <row r="3" spans="1:5" x14ac:dyDescent="0.25">
      <c r="A3" s="8" t="s">
        <v>31</v>
      </c>
    </row>
    <row r="5" spans="1:5" x14ac:dyDescent="0.25">
      <c r="A5" s="2" t="s">
        <v>0</v>
      </c>
      <c r="B5" s="4">
        <v>0.3</v>
      </c>
    </row>
    <row r="6" spans="1:5" x14ac:dyDescent="0.25">
      <c r="A6" s="2" t="s">
        <v>1</v>
      </c>
      <c r="B6" s="5">
        <v>50000</v>
      </c>
    </row>
    <row r="7" spans="1:5" x14ac:dyDescent="0.25">
      <c r="A7" s="2" t="s">
        <v>2</v>
      </c>
      <c r="B7" s="4">
        <v>0.08</v>
      </c>
    </row>
    <row r="8" spans="1:5" x14ac:dyDescent="0.25">
      <c r="A8" s="2" t="s">
        <v>10</v>
      </c>
      <c r="B8" s="6">
        <v>5</v>
      </c>
    </row>
    <row r="9" spans="1:5" x14ac:dyDescent="0.25">
      <c r="A9" s="9"/>
      <c r="B9" s="14"/>
    </row>
    <row r="10" spans="1:5" x14ac:dyDescent="0.25">
      <c r="A10" t="s">
        <v>11</v>
      </c>
      <c r="B10" s="7"/>
    </row>
    <row r="11" spans="1:5" x14ac:dyDescent="0.25">
      <c r="A11" s="18" t="s">
        <v>5</v>
      </c>
      <c r="B11" s="18" t="s">
        <v>6</v>
      </c>
      <c r="C11" s="18" t="s">
        <v>7</v>
      </c>
      <c r="D11" s="18" t="s">
        <v>8</v>
      </c>
      <c r="E11" s="18" t="s">
        <v>9</v>
      </c>
    </row>
    <row r="12" spans="1:5" x14ac:dyDescent="0.25">
      <c r="A12" s="1">
        <v>0</v>
      </c>
      <c r="B12" s="1"/>
      <c r="C12" s="1"/>
      <c r="D12" s="1"/>
      <c r="E12" s="1">
        <v>50000</v>
      </c>
    </row>
    <row r="13" spans="1:5" x14ac:dyDescent="0.25">
      <c r="A13" s="1">
        <v>1</v>
      </c>
      <c r="B13" s="1">
        <f>PMT($B$7/12,$B$8*12,-$E$12)</f>
        <v>1013.8197144206841</v>
      </c>
      <c r="C13" s="1">
        <f>PPMT($B$7/12,A13,$B$8*12,-$E$12)</f>
        <v>680.48638108735076</v>
      </c>
      <c r="D13" s="1">
        <f>IPMT($B$7/12,A13,$B$8*12,-$E$12)</f>
        <v>333.33333333333343</v>
      </c>
      <c r="E13" s="1">
        <f>E12-C13</f>
        <v>49319.51361891265</v>
      </c>
    </row>
    <row r="14" spans="1:5" x14ac:dyDescent="0.25">
      <c r="A14" s="1">
        <v>2</v>
      </c>
      <c r="B14" s="1">
        <f>PMT($B$7/12,$B$8*12,-$E$12)</f>
        <v>1013.8197144206841</v>
      </c>
      <c r="C14" s="1">
        <f>PPMT($B$7/12,A14,$B$8*12,-$E$12)</f>
        <v>685.02295696126646</v>
      </c>
      <c r="D14" s="1">
        <f>IPMT($B$7/12,A14,$B$8*12,-$E$12)</f>
        <v>328.79675745941768</v>
      </c>
      <c r="E14" s="1">
        <f t="shared" ref="E14:E72" si="0">E13-C14</f>
        <v>48634.490661951386</v>
      </c>
    </row>
    <row r="15" spans="1:5" x14ac:dyDescent="0.25">
      <c r="A15" s="1">
        <v>3</v>
      </c>
      <c r="B15" s="1">
        <f>PMT($B$7/12,$B$8*12,-$E$12)</f>
        <v>1013.8197144206841</v>
      </c>
      <c r="C15" s="1">
        <f>PPMT($B$7/12,A15,$B$8*12,-$E$12)</f>
        <v>689.58977667434158</v>
      </c>
      <c r="D15" s="1">
        <f>IPMT($B$7/12,A15,$B$8*12,-$E$12)</f>
        <v>324.22993774634261</v>
      </c>
      <c r="E15" s="1">
        <f t="shared" si="0"/>
        <v>47944.900885277042</v>
      </c>
    </row>
    <row r="16" spans="1:5" x14ac:dyDescent="0.25">
      <c r="A16" s="1">
        <v>4</v>
      </c>
      <c r="B16" s="1">
        <f>PMT($B$7/12,$B$8*12,-$E$12)</f>
        <v>1013.8197144206841</v>
      </c>
      <c r="C16" s="1">
        <f>PPMT($B$7/12,A16,$B$8*12,-$E$12)</f>
        <v>694.18704185217041</v>
      </c>
      <c r="D16" s="1">
        <f>IPMT($B$7/12,A16,$B$8*12,-$E$12)</f>
        <v>319.63267256851361</v>
      </c>
      <c r="E16" s="1">
        <f t="shared" si="0"/>
        <v>47250.71384342487</v>
      </c>
    </row>
    <row r="17" spans="1:5" x14ac:dyDescent="0.25">
      <c r="A17" s="1">
        <v>5</v>
      </c>
      <c r="B17" s="1">
        <f>PMT($B$7/12,$B$8*12,-$E$12)</f>
        <v>1013.8197144206841</v>
      </c>
      <c r="C17" s="1">
        <f>PPMT($B$7/12,A17,$B$8*12,-$E$12)</f>
        <v>698.81495546451833</v>
      </c>
      <c r="D17" s="1">
        <f>IPMT($B$7/12,A17,$B$8*12,-$E$12)</f>
        <v>315.0047589561658</v>
      </c>
      <c r="E17" s="1">
        <f t="shared" si="0"/>
        <v>46551.898887960349</v>
      </c>
    </row>
    <row r="18" spans="1:5" x14ac:dyDescent="0.25">
      <c r="A18" s="1">
        <v>6</v>
      </c>
      <c r="B18" s="1">
        <f>PMT($B$7/12,$B$8*12,-$E$12)</f>
        <v>1013.8197144206841</v>
      </c>
      <c r="C18" s="1">
        <f>PPMT($B$7/12,A18,$B$8*12,-$E$12)</f>
        <v>703.47372183428183</v>
      </c>
      <c r="D18" s="1">
        <f>IPMT($B$7/12,A18,$B$8*12,-$E$12)</f>
        <v>310.34599258640236</v>
      </c>
      <c r="E18" s="1">
        <f t="shared" si="0"/>
        <v>45848.425166126064</v>
      </c>
    </row>
    <row r="19" spans="1:5" x14ac:dyDescent="0.25">
      <c r="A19" s="1">
        <v>7</v>
      </c>
      <c r="B19" s="1">
        <f>PMT($B$7/12,$B$8*12,-$E$12)</f>
        <v>1013.8197144206841</v>
      </c>
      <c r="C19" s="1">
        <f>PPMT($B$7/12,A19,$B$8*12,-$E$12)</f>
        <v>708.16354664651033</v>
      </c>
      <c r="D19" s="1">
        <f>IPMT($B$7/12,A19,$B$8*12,-$E$12)</f>
        <v>305.65616777417381</v>
      </c>
      <c r="E19" s="1">
        <f t="shared" si="0"/>
        <v>45140.261619479556</v>
      </c>
    </row>
    <row r="20" spans="1:5" x14ac:dyDescent="0.25">
      <c r="A20" s="1">
        <v>8</v>
      </c>
      <c r="B20" s="1">
        <f>PMT($B$7/12,$B$8*12,-$E$12)</f>
        <v>1013.8197144206841</v>
      </c>
      <c r="C20" s="1">
        <f>PPMT($B$7/12,A20,$B$8*12,-$E$12)</f>
        <v>712.88463695748703</v>
      </c>
      <c r="D20" s="1">
        <f>IPMT($B$7/12,A20,$B$8*12,-$E$12)</f>
        <v>300.93507746319705</v>
      </c>
      <c r="E20" s="1">
        <f t="shared" si="0"/>
        <v>44427.376982522066</v>
      </c>
    </row>
    <row r="21" spans="1:5" x14ac:dyDescent="0.25">
      <c r="A21" s="1">
        <v>9</v>
      </c>
      <c r="B21" s="1">
        <f>PMT($B$7/12,$B$8*12,-$E$12)</f>
        <v>1013.8197144206841</v>
      </c>
      <c r="C21" s="1">
        <f>PPMT($B$7/12,A21,$B$8*12,-$E$12)</f>
        <v>717.63720120387018</v>
      </c>
      <c r="D21" s="1">
        <f>IPMT($B$7/12,A21,$B$8*12,-$E$12)</f>
        <v>296.18251321681379</v>
      </c>
      <c r="E21" s="1">
        <f t="shared" si="0"/>
        <v>43709.739781318196</v>
      </c>
    </row>
    <row r="22" spans="1:5" x14ac:dyDescent="0.25">
      <c r="A22" s="1">
        <v>10</v>
      </c>
      <c r="B22" s="1">
        <f>PMT($B$7/12,$B$8*12,-$E$12)</f>
        <v>1013.8197144206841</v>
      </c>
      <c r="C22" s="1">
        <f>PPMT($B$7/12,A22,$B$8*12,-$E$12)</f>
        <v>722.42144921189606</v>
      </c>
      <c r="D22" s="1">
        <f>IPMT($B$7/12,A22,$B$8*12,-$E$12)</f>
        <v>291.39826520878802</v>
      </c>
      <c r="E22" s="1">
        <f t="shared" si="0"/>
        <v>42987.318332106297</v>
      </c>
    </row>
    <row r="23" spans="1:5" x14ac:dyDescent="0.25">
      <c r="A23" s="1">
        <v>11</v>
      </c>
      <c r="B23" s="1">
        <f>PMT($B$7/12,$B$8*12,-$E$12)</f>
        <v>1013.8197144206841</v>
      </c>
      <c r="C23" s="1">
        <f>PPMT($B$7/12,A23,$B$8*12,-$E$12)</f>
        <v>727.23759220664203</v>
      </c>
      <c r="D23" s="1">
        <f>IPMT($B$7/12,A23,$B$8*12,-$E$12)</f>
        <v>286.58212221404204</v>
      </c>
      <c r="E23" s="1">
        <f t="shared" si="0"/>
        <v>42260.080739899655</v>
      </c>
    </row>
    <row r="24" spans="1:5" x14ac:dyDescent="0.25">
      <c r="A24" s="1">
        <v>12</v>
      </c>
      <c r="B24" s="1">
        <f>PMT($B$7/12,$B$8*12,-$E$12)</f>
        <v>1013.8197144206841</v>
      </c>
      <c r="C24" s="1">
        <f>PPMT($B$7/12,A24,$B$8*12,-$E$12)</f>
        <v>732.08584282135291</v>
      </c>
      <c r="D24" s="1">
        <f>IPMT($B$7/12,A24,$B$8*12,-$E$12)</f>
        <v>281.73387159933117</v>
      </c>
      <c r="E24" s="1">
        <f t="shared" si="0"/>
        <v>41527.994897078301</v>
      </c>
    </row>
    <row r="25" spans="1:5" x14ac:dyDescent="0.25">
      <c r="A25" s="1">
        <v>13</v>
      </c>
      <c r="B25" s="1">
        <f>PMT($B$7/12,$B$8*12,-$E$12)</f>
        <v>1013.8197144206841</v>
      </c>
      <c r="C25" s="1">
        <f>PPMT($B$7/12,A25,$B$8*12,-$E$12)</f>
        <v>736.96641510682866</v>
      </c>
      <c r="D25" s="1">
        <f>IPMT($B$7/12,A25,$B$8*12,-$E$12)</f>
        <v>276.85329931385542</v>
      </c>
      <c r="E25" s="1">
        <f t="shared" si="0"/>
        <v>40791.028481971473</v>
      </c>
    </row>
    <row r="26" spans="1:5" x14ac:dyDescent="0.25">
      <c r="A26" s="1">
        <v>14</v>
      </c>
      <c r="B26" s="1">
        <f>PMT($B$7/12,$B$8*12,-$E$12)</f>
        <v>1013.8197144206841</v>
      </c>
      <c r="C26" s="1">
        <f>PPMT($B$7/12,A26,$B$8*12,-$E$12)</f>
        <v>741.87952454087417</v>
      </c>
      <c r="D26" s="1">
        <f>IPMT($B$7/12,A26,$B$8*12,-$E$12)</f>
        <v>271.94018987980991</v>
      </c>
      <c r="E26" s="1">
        <f t="shared" si="0"/>
        <v>40049.148957430596</v>
      </c>
    </row>
    <row r="27" spans="1:5" x14ac:dyDescent="0.25">
      <c r="A27" s="1">
        <v>15</v>
      </c>
      <c r="B27" s="1">
        <f>PMT($B$7/12,$B$8*12,-$E$12)</f>
        <v>1013.8197144206841</v>
      </c>
      <c r="C27" s="1">
        <f>PPMT($B$7/12,A27,$B$8*12,-$E$12)</f>
        <v>746.82538803781324</v>
      </c>
      <c r="D27" s="1">
        <f>IPMT($B$7/12,A27,$B$8*12,-$E$12)</f>
        <v>266.99432638287078</v>
      </c>
      <c r="E27" s="1">
        <f t="shared" si="0"/>
        <v>39302.323569392785</v>
      </c>
    </row>
    <row r="28" spans="1:5" x14ac:dyDescent="0.25">
      <c r="A28" s="1">
        <v>16</v>
      </c>
      <c r="B28" s="1">
        <f>PMT($B$7/12,$B$8*12,-$E$12)</f>
        <v>1013.8197144206841</v>
      </c>
      <c r="C28" s="1">
        <f>PPMT($B$7/12,A28,$B$8*12,-$E$12)</f>
        <v>751.80422395806545</v>
      </c>
      <c r="D28" s="1">
        <f>IPMT($B$7/12,A28,$B$8*12,-$E$12)</f>
        <v>262.01549046261863</v>
      </c>
      <c r="E28" s="1">
        <f t="shared" si="0"/>
        <v>38550.519345434717</v>
      </c>
    </row>
    <row r="29" spans="1:5" x14ac:dyDescent="0.25">
      <c r="A29" s="1">
        <v>17</v>
      </c>
      <c r="B29" s="1">
        <f>PMT($B$7/12,$B$8*12,-$E$12)</f>
        <v>1013.8197144206841</v>
      </c>
      <c r="C29" s="1">
        <f>PPMT($B$7/12,A29,$B$8*12,-$E$12)</f>
        <v>756.81625211778589</v>
      </c>
      <c r="D29" s="1">
        <f>IPMT($B$7/12,A29,$B$8*12,-$E$12)</f>
        <v>257.00346230289824</v>
      </c>
      <c r="E29" s="1">
        <f t="shared" si="0"/>
        <v>37793.70309331693</v>
      </c>
    </row>
    <row r="30" spans="1:5" x14ac:dyDescent="0.25">
      <c r="A30" s="1">
        <v>18</v>
      </c>
      <c r="B30" s="1">
        <f>PMT($B$7/12,$B$8*12,-$E$12)</f>
        <v>1013.8197144206841</v>
      </c>
      <c r="C30" s="1">
        <f>PPMT($B$7/12,A30,$B$8*12,-$E$12)</f>
        <v>761.86169379857108</v>
      </c>
      <c r="D30" s="1">
        <f>IPMT($B$7/12,A30,$B$8*12,-$E$12)</f>
        <v>251.95802062211303</v>
      </c>
      <c r="E30" s="1">
        <f t="shared" si="0"/>
        <v>37031.841399518358</v>
      </c>
    </row>
    <row r="31" spans="1:5" x14ac:dyDescent="0.25">
      <c r="A31" s="1">
        <v>19</v>
      </c>
      <c r="B31" s="1">
        <f>PMT($B$7/12,$B$8*12,-$E$12)</f>
        <v>1013.8197144206841</v>
      </c>
      <c r="C31" s="1">
        <f>PPMT($B$7/12,A31,$B$8*12,-$E$12)</f>
        <v>766.94077175722828</v>
      </c>
      <c r="D31" s="1">
        <f>IPMT($B$7/12,A31,$B$8*12,-$E$12)</f>
        <v>246.87894266345583</v>
      </c>
      <c r="E31" s="1">
        <f t="shared" si="0"/>
        <v>36264.900627761133</v>
      </c>
    </row>
    <row r="32" spans="1:5" x14ac:dyDescent="0.25">
      <c r="A32" s="1">
        <v>20</v>
      </c>
      <c r="B32" s="1">
        <f>PMT($B$7/12,$B$8*12,-$E$12)</f>
        <v>1013.8197144206841</v>
      </c>
      <c r="C32" s="1">
        <f>PPMT($B$7/12,A32,$B$8*12,-$E$12)</f>
        <v>772.05371023560974</v>
      </c>
      <c r="D32" s="1">
        <f>IPMT($B$7/12,A32,$B$8*12,-$E$12)</f>
        <v>241.76600418507439</v>
      </c>
      <c r="E32" s="1">
        <f t="shared" si="0"/>
        <v>35492.846917525523</v>
      </c>
    </row>
    <row r="33" spans="1:5" x14ac:dyDescent="0.25">
      <c r="A33" s="1">
        <v>21</v>
      </c>
      <c r="B33" s="1">
        <f>PMT($B$7/12,$B$8*12,-$E$12)</f>
        <v>1013.8197144206841</v>
      </c>
      <c r="C33" s="1">
        <f>PPMT($B$7/12,A33,$B$8*12,-$E$12)</f>
        <v>777.20073497051385</v>
      </c>
      <c r="D33" s="1">
        <f>IPMT($B$7/12,A33,$B$8*12,-$E$12)</f>
        <v>236.61897945017026</v>
      </c>
      <c r="E33" s="1">
        <f t="shared" si="0"/>
        <v>34715.646182555007</v>
      </c>
    </row>
    <row r="34" spans="1:5" x14ac:dyDescent="0.25">
      <c r="A34" s="1">
        <v>22</v>
      </c>
      <c r="B34" s="1">
        <f>PMT($B$7/12,$B$8*12,-$E$12)</f>
        <v>1013.8197144206841</v>
      </c>
      <c r="C34" s="1">
        <f>PPMT($B$7/12,A34,$B$8*12,-$E$12)</f>
        <v>782.38207320365063</v>
      </c>
      <c r="D34" s="1">
        <f>IPMT($B$7/12,A34,$B$8*12,-$E$12)</f>
        <v>231.43764121703344</v>
      </c>
      <c r="E34" s="1">
        <f t="shared" si="0"/>
        <v>33933.264109351359</v>
      </c>
    </row>
    <row r="35" spans="1:5" x14ac:dyDescent="0.25">
      <c r="A35" s="1">
        <v>23</v>
      </c>
      <c r="B35" s="1">
        <f>PMT($B$7/12,$B$8*12,-$E$12)</f>
        <v>1013.8197144206841</v>
      </c>
      <c r="C35" s="1">
        <f>PPMT($B$7/12,A35,$B$8*12,-$E$12)</f>
        <v>787.597953691675</v>
      </c>
      <c r="D35" s="1">
        <f>IPMT($B$7/12,A35,$B$8*12,-$E$12)</f>
        <v>226.22176072900916</v>
      </c>
      <c r="E35" s="1">
        <f t="shared" si="0"/>
        <v>33145.666155659681</v>
      </c>
    </row>
    <row r="36" spans="1:5" x14ac:dyDescent="0.25">
      <c r="A36" s="1">
        <v>24</v>
      </c>
      <c r="B36" s="1">
        <f>PMT($B$7/12,$B$8*12,-$E$12)</f>
        <v>1013.8197144206841</v>
      </c>
      <c r="C36" s="1">
        <f>PPMT($B$7/12,A36,$B$8*12,-$E$12)</f>
        <v>792.8486067162861</v>
      </c>
      <c r="D36" s="1">
        <f>IPMT($B$7/12,A36,$B$8*12,-$E$12)</f>
        <v>220.97110770439798</v>
      </c>
      <c r="E36" s="1">
        <f t="shared" si="0"/>
        <v>32352.817548943396</v>
      </c>
    </row>
    <row r="37" spans="1:5" x14ac:dyDescent="0.25">
      <c r="A37" s="1">
        <v>25</v>
      </c>
      <c r="B37" s="1">
        <f>PMT($B$7/12,$B$8*12,-$E$12)</f>
        <v>1013.8197144206841</v>
      </c>
      <c r="C37" s="1">
        <f>PPMT($B$7/12,A37,$B$8*12,-$E$12)</f>
        <v>798.13426409439467</v>
      </c>
      <c r="D37" s="1">
        <f>IPMT($B$7/12,A37,$B$8*12,-$E$12)</f>
        <v>215.68545032628938</v>
      </c>
      <c r="E37" s="1">
        <f t="shared" si="0"/>
        <v>31554.683284849001</v>
      </c>
    </row>
    <row r="38" spans="1:5" x14ac:dyDescent="0.25">
      <c r="A38" s="1">
        <v>26</v>
      </c>
      <c r="B38" s="1">
        <f>PMT($B$7/12,$B$8*12,-$E$12)</f>
        <v>1013.8197144206841</v>
      </c>
      <c r="C38" s="1">
        <f>PPMT($B$7/12,A38,$B$8*12,-$E$12)</f>
        <v>803.45515918835736</v>
      </c>
      <c r="D38" s="1">
        <f>IPMT($B$7/12,A38,$B$8*12,-$E$12)</f>
        <v>210.36455523232678</v>
      </c>
      <c r="E38" s="1">
        <f t="shared" si="0"/>
        <v>30751.228125660644</v>
      </c>
    </row>
    <row r="39" spans="1:5" x14ac:dyDescent="0.25">
      <c r="A39" s="1">
        <v>27</v>
      </c>
      <c r="B39" s="1">
        <f>PMT($B$7/12,$B$8*12,-$E$12)</f>
        <v>1013.8197144206841</v>
      </c>
      <c r="C39" s="1">
        <f>PPMT($B$7/12,A39,$B$8*12,-$E$12)</f>
        <v>808.81152691627972</v>
      </c>
      <c r="D39" s="1">
        <f>IPMT($B$7/12,A39,$B$8*12,-$E$12)</f>
        <v>205.00818750440439</v>
      </c>
      <c r="E39" s="1">
        <f t="shared" si="0"/>
        <v>29942.416598744363</v>
      </c>
    </row>
    <row r="40" spans="1:5" x14ac:dyDescent="0.25">
      <c r="A40" s="1">
        <v>28</v>
      </c>
      <c r="B40" s="1">
        <f>PMT($B$7/12,$B$8*12,-$E$12)</f>
        <v>1013.8197144206841</v>
      </c>
      <c r="C40" s="1">
        <f>PPMT($B$7/12,A40,$B$8*12,-$E$12)</f>
        <v>814.20360376238818</v>
      </c>
      <c r="D40" s="1">
        <f>IPMT($B$7/12,A40,$B$8*12,-$E$12)</f>
        <v>199.61611065829584</v>
      </c>
      <c r="E40" s="1">
        <f t="shared" si="0"/>
        <v>29128.212994981975</v>
      </c>
    </row>
    <row r="41" spans="1:5" x14ac:dyDescent="0.25">
      <c r="A41" s="1">
        <v>29</v>
      </c>
      <c r="B41" s="1">
        <f>PMT($B$7/12,$B$8*12,-$E$12)</f>
        <v>1013.8197144206841</v>
      </c>
      <c r="C41" s="1">
        <f>PPMT($B$7/12,A41,$B$8*12,-$E$12)</f>
        <v>819.63162778747085</v>
      </c>
      <c r="D41" s="1">
        <f>IPMT($B$7/12,A41,$B$8*12,-$E$12)</f>
        <v>194.18808663321326</v>
      </c>
      <c r="E41" s="1">
        <f t="shared" si="0"/>
        <v>28308.581367194503</v>
      </c>
    </row>
    <row r="42" spans="1:5" x14ac:dyDescent="0.25">
      <c r="A42" s="1">
        <v>30</v>
      </c>
      <c r="B42" s="1">
        <f>PMT($B$7/12,$B$8*12,-$E$12)</f>
        <v>1013.8197144206841</v>
      </c>
      <c r="C42" s="1">
        <f>PPMT($B$7/12,A42,$B$8*12,-$E$12)</f>
        <v>825.09583863938724</v>
      </c>
      <c r="D42" s="1">
        <f>IPMT($B$7/12,A42,$B$8*12,-$E$12)</f>
        <v>188.72387578129681</v>
      </c>
      <c r="E42" s="1">
        <f t="shared" si="0"/>
        <v>27483.485528555117</v>
      </c>
    </row>
    <row r="43" spans="1:5" x14ac:dyDescent="0.25">
      <c r="A43" s="1">
        <v>31</v>
      </c>
      <c r="B43" s="1">
        <f>PMT($B$7/12,$B$8*12,-$E$12)</f>
        <v>1013.8197144206841</v>
      </c>
      <c r="C43" s="1">
        <f>PPMT($B$7/12,A43,$B$8*12,-$E$12)</f>
        <v>830.59647756364984</v>
      </c>
      <c r="D43" s="1">
        <f>IPMT($B$7/12,A43,$B$8*12,-$E$12)</f>
        <v>183.22323685703421</v>
      </c>
      <c r="E43" s="1">
        <f t="shared" si="0"/>
        <v>26652.889050991467</v>
      </c>
    </row>
    <row r="44" spans="1:5" x14ac:dyDescent="0.25">
      <c r="A44" s="1">
        <v>32</v>
      </c>
      <c r="B44" s="1">
        <f>PMT($B$7/12,$B$8*12,-$E$12)</f>
        <v>1013.8197144206841</v>
      </c>
      <c r="C44" s="1">
        <f>PPMT($B$7/12,A44,$B$8*12,-$E$12)</f>
        <v>836.13378741407428</v>
      </c>
      <c r="D44" s="1">
        <f>IPMT($B$7/12,A44,$B$8*12,-$E$12)</f>
        <v>177.68592700660986</v>
      </c>
      <c r="E44" s="1">
        <f t="shared" si="0"/>
        <v>25816.755263577394</v>
      </c>
    </row>
    <row r="45" spans="1:5" x14ac:dyDescent="0.25">
      <c r="A45" s="1">
        <v>33</v>
      </c>
      <c r="B45" s="1">
        <f>PMT($B$7/12,$B$8*12,-$E$12)</f>
        <v>1013.8197144206841</v>
      </c>
      <c r="C45" s="1">
        <f>PPMT($B$7/12,A45,$B$8*12,-$E$12)</f>
        <v>841.70801266350134</v>
      </c>
      <c r="D45" s="1">
        <f>IPMT($B$7/12,A45,$B$8*12,-$E$12)</f>
        <v>172.11170175718274</v>
      </c>
      <c r="E45" s="1">
        <f t="shared" si="0"/>
        <v>24975.047250913893</v>
      </c>
    </row>
    <row r="46" spans="1:5" x14ac:dyDescent="0.25">
      <c r="A46" s="1">
        <v>34</v>
      </c>
      <c r="B46" s="1">
        <f>PMT($B$7/12,$B$8*12,-$E$12)</f>
        <v>1013.8197144206841</v>
      </c>
      <c r="C46" s="1">
        <f>PPMT($B$7/12,A46,$B$8*12,-$E$12)</f>
        <v>847.31939941459132</v>
      </c>
      <c r="D46" s="1">
        <f>IPMT($B$7/12,A46,$B$8*12,-$E$12)</f>
        <v>166.50031500609271</v>
      </c>
      <c r="E46" s="1">
        <f t="shared" si="0"/>
        <v>24127.727851499301</v>
      </c>
    </row>
    <row r="47" spans="1:5" x14ac:dyDescent="0.25">
      <c r="A47" s="1">
        <v>35</v>
      </c>
      <c r="B47" s="1">
        <f>PMT($B$7/12,$B$8*12,-$E$12)</f>
        <v>1013.8197144206841</v>
      </c>
      <c r="C47" s="1">
        <f>PPMT($B$7/12,A47,$B$8*12,-$E$12)</f>
        <v>852.96819541068874</v>
      </c>
      <c r="D47" s="1">
        <f>IPMT($B$7/12,A47,$B$8*12,-$E$12)</f>
        <v>160.85151900999543</v>
      </c>
      <c r="E47" s="1">
        <f t="shared" si="0"/>
        <v>23274.759656088612</v>
      </c>
    </row>
    <row r="48" spans="1:5" x14ac:dyDescent="0.25">
      <c r="A48" s="1">
        <v>36</v>
      </c>
      <c r="B48" s="1">
        <f>PMT($B$7/12,$B$8*12,-$E$12)</f>
        <v>1013.8197144206841</v>
      </c>
      <c r="C48" s="1">
        <f>PPMT($B$7/12,A48,$B$8*12,-$E$12)</f>
        <v>858.65465004675991</v>
      </c>
      <c r="D48" s="1">
        <f>IPMT($B$7/12,A48,$B$8*12,-$E$12)</f>
        <v>155.1650643739242</v>
      </c>
      <c r="E48" s="1">
        <f t="shared" si="0"/>
        <v>22416.105006041853</v>
      </c>
    </row>
    <row r="49" spans="1:5" x14ac:dyDescent="0.25">
      <c r="A49" s="1">
        <v>37</v>
      </c>
      <c r="B49" s="1">
        <f>PMT($B$7/12,$B$8*12,-$E$12)</f>
        <v>1013.8197144206841</v>
      </c>
      <c r="C49" s="1">
        <f>PPMT($B$7/12,A49,$B$8*12,-$E$12)</f>
        <v>864.37901438040501</v>
      </c>
      <c r="D49" s="1">
        <f>IPMT($B$7/12,A49,$B$8*12,-$E$12)</f>
        <v>149.44070004027913</v>
      </c>
      <c r="E49" s="1">
        <f t="shared" si="0"/>
        <v>21551.725991661449</v>
      </c>
    </row>
    <row r="50" spans="1:5" x14ac:dyDescent="0.25">
      <c r="A50" s="1">
        <v>38</v>
      </c>
      <c r="B50" s="1">
        <f>PMT($B$7/12,$B$8*12,-$E$12)</f>
        <v>1013.8197144206841</v>
      </c>
      <c r="C50" s="1">
        <f>PPMT($B$7/12,A50,$B$8*12,-$E$12)</f>
        <v>870.14154114294104</v>
      </c>
      <c r="D50" s="1">
        <f>IPMT($B$7/12,A50,$B$8*12,-$E$12)</f>
        <v>143.67817327774307</v>
      </c>
      <c r="E50" s="1">
        <f t="shared" si="0"/>
        <v>20681.584450518509</v>
      </c>
    </row>
    <row r="51" spans="1:5" x14ac:dyDescent="0.25">
      <c r="A51" s="1">
        <v>39</v>
      </c>
      <c r="B51" s="1">
        <f>PMT($B$7/12,$B$8*12,-$E$12)</f>
        <v>1013.8197144206841</v>
      </c>
      <c r="C51" s="1">
        <f>PPMT($B$7/12,A51,$B$8*12,-$E$12)</f>
        <v>875.94248475056065</v>
      </c>
      <c r="D51" s="1">
        <f>IPMT($B$7/12,A51,$B$8*12,-$E$12)</f>
        <v>137.87722967012348</v>
      </c>
      <c r="E51" s="1">
        <f t="shared" si="0"/>
        <v>19805.641965767947</v>
      </c>
    </row>
    <row r="52" spans="1:5" x14ac:dyDescent="0.25">
      <c r="A52" s="1">
        <v>40</v>
      </c>
      <c r="B52" s="1">
        <f>PMT($B$7/12,$B$8*12,-$E$12)</f>
        <v>1013.8197144206841</v>
      </c>
      <c r="C52" s="1">
        <f>PPMT($B$7/12,A52,$B$8*12,-$E$12)</f>
        <v>881.78210131556443</v>
      </c>
      <c r="D52" s="1">
        <f>IPMT($B$7/12,A52,$B$8*12,-$E$12)</f>
        <v>132.03761310511973</v>
      </c>
      <c r="E52" s="1">
        <f t="shared" si="0"/>
        <v>18923.859864452381</v>
      </c>
    </row>
    <row r="53" spans="1:5" x14ac:dyDescent="0.25">
      <c r="A53" s="1">
        <v>41</v>
      </c>
      <c r="B53" s="1">
        <f>PMT($B$7/12,$B$8*12,-$E$12)</f>
        <v>1013.8197144206841</v>
      </c>
      <c r="C53" s="1">
        <f>PPMT($B$7/12,A53,$B$8*12,-$E$12)</f>
        <v>887.66064865766816</v>
      </c>
      <c r="D53" s="1">
        <f>IPMT($B$7/12,A53,$B$8*12,-$E$12)</f>
        <v>126.15906576301597</v>
      </c>
      <c r="E53" s="1">
        <f t="shared" si="0"/>
        <v>18036.199215794713</v>
      </c>
    </row>
    <row r="54" spans="1:5" x14ac:dyDescent="0.25">
      <c r="A54" s="1">
        <v>42</v>
      </c>
      <c r="B54" s="1">
        <f>PMT($B$7/12,$B$8*12,-$E$12)</f>
        <v>1013.8197144206841</v>
      </c>
      <c r="C54" s="1">
        <f>PPMT($B$7/12,A54,$B$8*12,-$E$12)</f>
        <v>893.57838631538584</v>
      </c>
      <c r="D54" s="1">
        <f>IPMT($B$7/12,A54,$B$8*12,-$E$12)</f>
        <v>120.24132810529819</v>
      </c>
      <c r="E54" s="1">
        <f t="shared" si="0"/>
        <v>17142.620829479329</v>
      </c>
    </row>
    <row r="55" spans="1:5" x14ac:dyDescent="0.25">
      <c r="A55" s="1">
        <v>43</v>
      </c>
      <c r="B55" s="1">
        <f>PMT($B$7/12,$B$8*12,-$E$12)</f>
        <v>1013.8197144206841</v>
      </c>
      <c r="C55" s="1">
        <f>PPMT($B$7/12,A55,$B$8*12,-$E$12)</f>
        <v>899.53557555748853</v>
      </c>
      <c r="D55" s="1">
        <f>IPMT($B$7/12,A55,$B$8*12,-$E$12)</f>
        <v>114.28413886319561</v>
      </c>
      <c r="E55" s="1">
        <f t="shared" si="0"/>
        <v>16243.085253921839</v>
      </c>
    </row>
    <row r="56" spans="1:5" x14ac:dyDescent="0.25">
      <c r="A56" s="1">
        <v>44</v>
      </c>
      <c r="B56" s="1">
        <f>PMT($B$7/12,$B$8*12,-$E$12)</f>
        <v>1013.8197144206841</v>
      </c>
      <c r="C56" s="1">
        <f>PPMT($B$7/12,A56,$B$8*12,-$E$12)</f>
        <v>905.53247939453854</v>
      </c>
      <c r="D56" s="1">
        <f>IPMT($B$7/12,A56,$B$8*12,-$E$12)</f>
        <v>108.28723502614568</v>
      </c>
      <c r="E56" s="1">
        <f t="shared" si="0"/>
        <v>15337.552774527301</v>
      </c>
    </row>
    <row r="57" spans="1:5" x14ac:dyDescent="0.25">
      <c r="A57" s="1">
        <v>45</v>
      </c>
      <c r="B57" s="1">
        <f>PMT($B$7/12,$B$8*12,-$E$12)</f>
        <v>1013.8197144206841</v>
      </c>
      <c r="C57" s="1">
        <f>PPMT($B$7/12,A57,$B$8*12,-$E$12)</f>
        <v>911.56936259050201</v>
      </c>
      <c r="D57" s="1">
        <f>IPMT($B$7/12,A57,$B$8*12,-$E$12)</f>
        <v>102.2503518301821</v>
      </c>
      <c r="E57" s="1">
        <f t="shared" si="0"/>
        <v>14425.983411936799</v>
      </c>
    </row>
    <row r="58" spans="1:5" x14ac:dyDescent="0.25">
      <c r="A58" s="1">
        <v>46</v>
      </c>
      <c r="B58" s="1">
        <f>PMT($B$7/12,$B$8*12,-$E$12)</f>
        <v>1013.8197144206841</v>
      </c>
      <c r="C58" s="1">
        <f>PPMT($B$7/12,A58,$B$8*12,-$E$12)</f>
        <v>917.64649167443861</v>
      </c>
      <c r="D58" s="1">
        <f>IPMT($B$7/12,A58,$B$8*12,-$E$12)</f>
        <v>96.173222746245415</v>
      </c>
      <c r="E58" s="1">
        <f t="shared" si="0"/>
        <v>13508.33692026236</v>
      </c>
    </row>
    <row r="59" spans="1:5" x14ac:dyDescent="0.25">
      <c r="A59" s="1">
        <v>47</v>
      </c>
      <c r="B59" s="1">
        <f>PMT($B$7/12,$B$8*12,-$E$12)</f>
        <v>1013.8197144206841</v>
      </c>
      <c r="C59" s="1">
        <f>PPMT($B$7/12,A59,$B$8*12,-$E$12)</f>
        <v>923.76413495226825</v>
      </c>
      <c r="D59" s="1">
        <f>IPMT($B$7/12,A59,$B$8*12,-$E$12)</f>
        <v>90.055579468415829</v>
      </c>
      <c r="E59" s="1">
        <f t="shared" si="0"/>
        <v>12584.572785310091</v>
      </c>
    </row>
    <row r="60" spans="1:5" x14ac:dyDescent="0.25">
      <c r="A60" s="1">
        <v>48</v>
      </c>
      <c r="B60" s="1">
        <f>PMT($B$7/12,$B$8*12,-$E$12)</f>
        <v>1013.8197144206841</v>
      </c>
      <c r="C60" s="1">
        <f>PPMT($B$7/12,A60,$B$8*12,-$E$12)</f>
        <v>929.92256251861681</v>
      </c>
      <c r="D60" s="1">
        <f>IPMT($B$7/12,A60,$B$8*12,-$E$12)</f>
        <v>83.897151902067364</v>
      </c>
      <c r="E60" s="1">
        <f t="shared" si="0"/>
        <v>11654.650222791473</v>
      </c>
    </row>
    <row r="61" spans="1:5" x14ac:dyDescent="0.25">
      <c r="A61" s="1">
        <v>49</v>
      </c>
      <c r="B61" s="1">
        <f>PMT($B$7/12,$B$8*12,-$E$12)</f>
        <v>1013.8197144206841</v>
      </c>
      <c r="C61" s="1">
        <f>PPMT($B$7/12,A61,$B$8*12,-$E$12)</f>
        <v>936.12204626874097</v>
      </c>
      <c r="D61" s="1">
        <f>IPMT($B$7/12,A61,$B$8*12,-$E$12)</f>
        <v>77.697668151943262</v>
      </c>
      <c r="E61" s="1">
        <f t="shared" si="0"/>
        <v>10718.528176522732</v>
      </c>
    </row>
    <row r="62" spans="1:5" x14ac:dyDescent="0.25">
      <c r="A62" s="1">
        <v>50</v>
      </c>
      <c r="B62" s="1">
        <f>PMT($B$7/12,$B$8*12,-$E$12)</f>
        <v>1013.8197144206841</v>
      </c>
      <c r="C62" s="1">
        <f>PPMT($B$7/12,A62,$B$8*12,-$E$12)</f>
        <v>942.36285991053239</v>
      </c>
      <c r="D62" s="1">
        <f>IPMT($B$7/12,A62,$B$8*12,-$E$12)</f>
        <v>71.456854510151643</v>
      </c>
      <c r="E62" s="1">
        <f t="shared" si="0"/>
        <v>9776.1653166121996</v>
      </c>
    </row>
    <row r="63" spans="1:5" x14ac:dyDescent="0.25">
      <c r="A63" s="1">
        <v>51</v>
      </c>
      <c r="B63" s="1">
        <f>PMT($B$7/12,$B$8*12,-$E$12)</f>
        <v>1013.8197144206841</v>
      </c>
      <c r="C63" s="1">
        <f>PPMT($B$7/12,A63,$B$8*12,-$E$12)</f>
        <v>948.64527897660253</v>
      </c>
      <c r="D63" s="1">
        <f>IPMT($B$7/12,A63,$B$8*12,-$E$12)</f>
        <v>65.174435444081425</v>
      </c>
      <c r="E63" s="1">
        <f t="shared" si="0"/>
        <v>8827.520037635597</v>
      </c>
    </row>
    <row r="64" spans="1:5" x14ac:dyDescent="0.25">
      <c r="A64" s="1">
        <v>52</v>
      </c>
      <c r="B64" s="1">
        <f>PMT($B$7/12,$B$8*12,-$E$12)</f>
        <v>1013.8197144206841</v>
      </c>
      <c r="C64" s="1">
        <f>PPMT($B$7/12,A64,$B$8*12,-$E$12)</f>
        <v>954.96958083644665</v>
      </c>
      <c r="D64" s="1">
        <f>IPMT($B$7/12,A64,$B$8*12,-$E$12)</f>
        <v>58.850133584237412</v>
      </c>
      <c r="E64" s="1">
        <f t="shared" si="0"/>
        <v>7872.5504567991502</v>
      </c>
    </row>
    <row r="65" spans="1:5" x14ac:dyDescent="0.25">
      <c r="A65" s="1">
        <v>53</v>
      </c>
      <c r="B65" s="1">
        <f>PMT($B$7/12,$B$8*12,-$E$12)</f>
        <v>1013.8197144206841</v>
      </c>
      <c r="C65" s="1">
        <f>PPMT($B$7/12,A65,$B$8*12,-$E$12)</f>
        <v>961.33604470868966</v>
      </c>
      <c r="D65" s="1">
        <f>IPMT($B$7/12,A65,$B$8*12,-$E$12)</f>
        <v>52.48366971199443</v>
      </c>
      <c r="E65" s="1">
        <f t="shared" si="0"/>
        <v>6911.2144120904604</v>
      </c>
    </row>
    <row r="66" spans="1:5" x14ac:dyDescent="0.25">
      <c r="A66" s="1">
        <v>54</v>
      </c>
      <c r="B66" s="1">
        <f>PMT($B$7/12,$B$8*12,-$E$12)</f>
        <v>1013.8197144206841</v>
      </c>
      <c r="C66" s="1">
        <f>PPMT($B$7/12,A66,$B$8*12,-$E$12)</f>
        <v>967.74495167341433</v>
      </c>
      <c r="D66" s="1">
        <f>IPMT($B$7/12,A66,$B$8*12,-$E$12)</f>
        <v>46.07476274726983</v>
      </c>
      <c r="E66" s="1">
        <f t="shared" si="0"/>
        <v>5943.4694604170463</v>
      </c>
    </row>
    <row r="67" spans="1:5" x14ac:dyDescent="0.25">
      <c r="A67" s="1">
        <v>55</v>
      </c>
      <c r="B67" s="1">
        <f>PMT($B$7/12,$B$8*12,-$E$12)</f>
        <v>1013.8197144206841</v>
      </c>
      <c r="C67" s="1">
        <f>PPMT($B$7/12,A67,$B$8*12,-$E$12)</f>
        <v>974.19658468457044</v>
      </c>
      <c r="D67" s="1">
        <f>IPMT($B$7/12,A67,$B$8*12,-$E$12)</f>
        <v>39.623129736113739</v>
      </c>
      <c r="E67" s="1">
        <f t="shared" si="0"/>
        <v>4969.2728757324758</v>
      </c>
    </row>
    <row r="68" spans="1:5" x14ac:dyDescent="0.25">
      <c r="A68" s="1">
        <v>56</v>
      </c>
      <c r="B68" s="1">
        <f>PMT($B$7/12,$B$8*12,-$E$12)</f>
        <v>1013.8197144206841</v>
      </c>
      <c r="C68" s="1">
        <f>PPMT($B$7/12,A68,$B$8*12,-$E$12)</f>
        <v>980.6912285824676</v>
      </c>
      <c r="D68" s="1">
        <f>IPMT($B$7/12,A68,$B$8*12,-$E$12)</f>
        <v>33.128485838216605</v>
      </c>
      <c r="E68" s="1">
        <f t="shared" si="0"/>
        <v>3988.5816471500084</v>
      </c>
    </row>
    <row r="69" spans="1:5" x14ac:dyDescent="0.25">
      <c r="A69" s="1">
        <v>57</v>
      </c>
      <c r="B69" s="1">
        <f>PMT($B$7/12,$B$8*12,-$E$12)</f>
        <v>1013.8197144206841</v>
      </c>
      <c r="C69" s="1">
        <f>PPMT($B$7/12,A69,$B$8*12,-$E$12)</f>
        <v>987.22917010635069</v>
      </c>
      <c r="D69" s="1">
        <f>IPMT($B$7/12,A69,$B$8*12,-$E$12)</f>
        <v>26.590544314333485</v>
      </c>
      <c r="E69" s="1">
        <f t="shared" si="0"/>
        <v>3001.3524770436579</v>
      </c>
    </row>
    <row r="70" spans="1:5" x14ac:dyDescent="0.25">
      <c r="A70" s="1">
        <v>58</v>
      </c>
      <c r="B70" s="1">
        <f>PMT($B$7/12,$B$8*12,-$E$12)</f>
        <v>1013.8197144206841</v>
      </c>
      <c r="C70" s="1">
        <f>PPMT($B$7/12,A70,$B$8*12,-$E$12)</f>
        <v>993.81069790705965</v>
      </c>
      <c r="D70" s="1">
        <f>IPMT($B$7/12,A70,$B$8*12,-$E$12)</f>
        <v>20.009016513624477</v>
      </c>
      <c r="E70" s="1">
        <f t="shared" si="0"/>
        <v>2007.5417791365983</v>
      </c>
    </row>
    <row r="71" spans="1:5" x14ac:dyDescent="0.25">
      <c r="A71" s="1">
        <v>59</v>
      </c>
      <c r="B71" s="1">
        <f>PMT($B$7/12,$B$8*12,-$E$12)</f>
        <v>1013.8197144206841</v>
      </c>
      <c r="C71" s="1">
        <f>PPMT($B$7/12,A71,$B$8*12,-$E$12)</f>
        <v>1000.4361025597734</v>
      </c>
      <c r="D71" s="1">
        <f>IPMT($B$7/12,A71,$B$8*12,-$E$12)</f>
        <v>13.383611860910747</v>
      </c>
      <c r="E71" s="1">
        <f t="shared" si="0"/>
        <v>1007.1056765768249</v>
      </c>
    </row>
    <row r="72" spans="1:5" x14ac:dyDescent="0.25">
      <c r="A72" s="1">
        <v>60</v>
      </c>
      <c r="B72" s="1">
        <f>PMT($B$7/12,$B$8*12,-$E$12)</f>
        <v>1013.8197144206841</v>
      </c>
      <c r="C72" s="1">
        <f>PPMT($B$7/12,A72,$B$8*12,-$E$12)</f>
        <v>1007.1056765768385</v>
      </c>
      <c r="D72" s="1">
        <f>IPMT($B$7/12,A72,$B$8*12,-$E$12)</f>
        <v>6.7140378438455901</v>
      </c>
      <c r="E72" s="1">
        <f t="shared" si="0"/>
        <v>-1.3642420526593924E-11</v>
      </c>
    </row>
    <row r="73" spans="1:5" x14ac:dyDescent="0.25">
      <c r="A73" s="19"/>
      <c r="B73" s="19"/>
      <c r="C73" s="19"/>
      <c r="D73" s="19"/>
      <c r="E73" s="19"/>
    </row>
    <row r="74" spans="1:5" x14ac:dyDescent="0.25">
      <c r="A74" t="s">
        <v>32</v>
      </c>
      <c r="B74" s="19"/>
      <c r="C74" s="19"/>
      <c r="D74" s="19"/>
      <c r="E74" s="19"/>
    </row>
    <row r="75" spans="1:5" x14ac:dyDescent="0.25">
      <c r="B75" s="19"/>
      <c r="C75" s="19"/>
      <c r="D75" s="19"/>
      <c r="E75" s="19"/>
    </row>
    <row r="76" spans="1:5" x14ac:dyDescent="0.25">
      <c r="A76" s="11" t="s">
        <v>3</v>
      </c>
      <c r="B76" s="20">
        <f>SUM(D13:D24)</f>
        <v>3693.8314701265217</v>
      </c>
    </row>
    <row r="77" spans="1:5" x14ac:dyDescent="0.25">
      <c r="A77" s="16"/>
      <c r="B77" s="16"/>
    </row>
    <row r="78" spans="1:5" x14ac:dyDescent="0.25">
      <c r="A78" t="s">
        <v>33</v>
      </c>
      <c r="B78" s="16"/>
    </row>
    <row r="79" spans="1:5" x14ac:dyDescent="0.25">
      <c r="A79" s="8" t="s">
        <v>16</v>
      </c>
      <c r="B79" s="16"/>
    </row>
    <row r="80" spans="1:5" x14ac:dyDescent="0.25">
      <c r="B80" s="16"/>
    </row>
    <row r="81" spans="1:2" x14ac:dyDescent="0.25">
      <c r="A81" s="11" t="s">
        <v>4</v>
      </c>
      <c r="B81" s="21">
        <f>(1-B5)*B76</f>
        <v>2585.6820290885648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educba.com</vt:lpstr>
      <vt:lpstr>Example #1</vt:lpstr>
      <vt:lpstr>Example #2</vt:lpstr>
      <vt:lpstr>Example #3</vt:lpstr>
      <vt:lpstr>Example #4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corpor1</cp:lastModifiedBy>
  <dcterms:created xsi:type="dcterms:W3CDTF">2018-12-27T15:27:41Z</dcterms:created>
  <dcterms:modified xsi:type="dcterms:W3CDTF">2019-01-25T08:46:14Z</dcterms:modified>
</cp:coreProperties>
</file>